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Doktori és Habilitáció\Habilitáció\angol\Új honlapra 2021.05\"/>
    </mc:Choice>
  </mc:AlternateContent>
  <bookViews>
    <workbookView xWindow="0" yWindow="0" windowWidth="23040" windowHeight="9192"/>
  </bookViews>
  <sheets>
    <sheet name="Summary" sheetId="5" r:id="rId1"/>
    <sheet name="Teaching" sheetId="3" r:id="rId2"/>
    <sheet name="Publicaiton" sheetId="4" r:id="rId3"/>
    <sheet name="Professional creative" sheetId="1" r:id="rId4"/>
    <sheet name="Professional public" sheetId="2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21" i="1"/>
  <c r="E14" i="1"/>
  <c r="E4" i="1"/>
  <c r="E23" i="4"/>
  <c r="E20" i="4"/>
  <c r="E7" i="4"/>
  <c r="E15" i="3"/>
  <c r="E8" i="3"/>
  <c r="E19" i="1" l="1"/>
  <c r="E8" i="1"/>
  <c r="E14" i="4"/>
  <c r="E3" i="4"/>
  <c r="E22" i="3"/>
  <c r="E11" i="3"/>
  <c r="E4" i="3"/>
  <c r="E25" i="3" s="1"/>
  <c r="E27" i="3" s="1"/>
  <c r="F7" i="5"/>
  <c r="C7" i="5"/>
  <c r="F6" i="5"/>
  <c r="C6" i="5"/>
  <c r="F5" i="5"/>
  <c r="C5" i="5"/>
  <c r="F4" i="5"/>
  <c r="C4" i="5"/>
  <c r="E27" i="2"/>
  <c r="E26" i="2"/>
  <c r="E21" i="2"/>
  <c r="E20" i="2"/>
  <c r="E17" i="2"/>
  <c r="E11" i="2"/>
  <c r="E3" i="2"/>
  <c r="E28" i="2" s="1"/>
  <c r="E25" i="4" l="1"/>
  <c r="F8" i="5"/>
</calcChain>
</file>

<file path=xl/sharedStrings.xml><?xml version="1.0" encoding="utf-8"?>
<sst xmlns="http://schemas.openxmlformats.org/spreadsheetml/2006/main" count="176" uniqueCount="134">
  <si>
    <t>1.</t>
  </si>
  <si>
    <t>2.</t>
  </si>
  <si>
    <t>3.</t>
  </si>
  <si>
    <t>4.</t>
  </si>
  <si>
    <t>5.</t>
  </si>
  <si>
    <t>6.</t>
  </si>
  <si>
    <t>7.</t>
  </si>
  <si>
    <t>Evaluation factors</t>
  </si>
  <si>
    <t>quantity</t>
  </si>
  <si>
    <t>points earned</t>
  </si>
  <si>
    <t>25-35</t>
  </si>
  <si>
    <t>0-15</t>
  </si>
  <si>
    <t>0-10</t>
  </si>
  <si>
    <t>0-4</t>
  </si>
  <si>
    <t>0-6</t>
  </si>
  <si>
    <t>8.</t>
  </si>
  <si>
    <t xml:space="preserve">1.Teaching activities </t>
  </si>
  <si>
    <t>No.</t>
  </si>
  <si>
    <t>- course (No.)</t>
  </si>
  <si>
    <t>- specialisation (No.)</t>
  </si>
  <si>
    <t>- academic subject (No.)</t>
  </si>
  <si>
    <t>- consultant (number of students)</t>
  </si>
  <si>
    <t>- reviewer (number of students)</t>
  </si>
  <si>
    <t xml:space="preserve">Work with SSA </t>
  </si>
  <si>
    <t>- Supervison at NSSA, positions I-III. (Number of students)</t>
  </si>
  <si>
    <t>- Supervison at ISSA, positions I-III. (Number of students)</t>
  </si>
  <si>
    <t>- supervisor (number of students)</t>
  </si>
  <si>
    <t>PhD supervision</t>
  </si>
  <si>
    <t>- doctoral students (number)</t>
  </si>
  <si>
    <t>- doctoral students with academic degree (number)</t>
  </si>
  <si>
    <t>Total:</t>
  </si>
  <si>
    <t>Particular minimum requirements:</t>
  </si>
  <si>
    <t>(1) In BSc and MSc training, and in professional further training.</t>
  </si>
  <si>
    <t>(2) Assessment is based on the most favourable average number of classes in 3 consecutive years.</t>
  </si>
  <si>
    <t>(3) For teachers: 150 classes/academic years = 25 points … 300 classes/academic year = 35 points;
       Nem oktatók esetében: 10 óra/tanév = 25 pont … 60 óra/tanév = 35 pont;</t>
  </si>
  <si>
    <t>(4) 10 classes/academic year = 1 point … 30 classes/academic year = 15 points;</t>
  </si>
  <si>
    <t>2. Published works</t>
  </si>
  <si>
    <t xml:space="preserve">Type of publication </t>
  </si>
  <si>
    <t>- book</t>
  </si>
  <si>
    <t>- university textbook, course book of scientific significance</t>
  </si>
  <si>
    <t>- chapter of a book, article in a peer reviewed book</t>
  </si>
  <si>
    <t>- in a foreign journal in a foreign language</t>
  </si>
  <si>
    <t>- international, in a foreign language, peer-reviewed</t>
  </si>
  <si>
    <t>- international, in a foreign language, non-peer reviewed</t>
  </si>
  <si>
    <t>- domestic, in a foreign language, peer-reviewed</t>
  </si>
  <si>
    <t>- domestic, in a foreign language, non-peer reviewed</t>
  </si>
  <si>
    <t xml:space="preserve">- in Hungarian </t>
  </si>
  <si>
    <t xml:space="preserve">(1) Peer reviewed book </t>
  </si>
  <si>
    <t>(2) In accordance with the journal list of the of the relevant HAS committee.</t>
  </si>
  <si>
    <t xml:space="preserve">3. Professional creative activities </t>
  </si>
  <si>
    <t>Scientifically based professional concept, design or plan</t>
  </si>
  <si>
    <t>Patent, innovation</t>
  </si>
  <si>
    <t>- patent</t>
  </si>
  <si>
    <t>- Innovation</t>
  </si>
  <si>
    <t>- new course</t>
  </si>
  <si>
    <t>- new specialisation</t>
  </si>
  <si>
    <t>- new discipline</t>
  </si>
  <si>
    <t>Standardisation, elaboration of manuals or terminology</t>
  </si>
  <si>
    <t>Organisation development</t>
  </si>
  <si>
    <t xml:space="preserve">Furhter development of quality assurance system
</t>
  </si>
  <si>
    <t>4. Activities in scientific and professional public life</t>
  </si>
  <si>
    <t xml:space="preserve">Membership in scientific and professional bodies </t>
  </si>
  <si>
    <t>- membership in HAS committee/subcommittee</t>
  </si>
  <si>
    <t>- membership in national scientific bodies or other scientific associations</t>
  </si>
  <si>
    <t>- membership in scientific bodies of the institution or faculty</t>
  </si>
  <si>
    <t>Organisation of sci-c conferences or meetings</t>
  </si>
  <si>
    <t>- heading an organisational committee (event)</t>
  </si>
  <si>
    <t>- membership in the organisational committee (event)</t>
  </si>
  <si>
    <t>- position in HAS committee/subcommittee</t>
  </si>
  <si>
    <t>- position in national scientific bodies or other scientific associations</t>
  </si>
  <si>
    <t>- position in scientific bodies of the institution or faculty</t>
  </si>
  <si>
    <t>- number of other scientific journals</t>
  </si>
  <si>
    <t>- reviewer</t>
  </si>
  <si>
    <t xml:space="preserve">- president of evaluation committee </t>
  </si>
  <si>
    <t>- secretary, member of evaluation committee</t>
  </si>
  <si>
    <t>Number of scientific and professional awards, prizes, grants (max. 30 points)</t>
  </si>
  <si>
    <t>Number of scientific interviews in national media
(max. 10 pont)</t>
  </si>
  <si>
    <t>Summary evaluation</t>
  </si>
  <si>
    <t xml:space="preserve">Teacher
(Y / N)?  </t>
  </si>
  <si>
    <t xml:space="preserve">Evaluated area </t>
  </si>
  <si>
    <t>Professional creative activities</t>
  </si>
  <si>
    <t>Activities in scientific and professional public life</t>
  </si>
  <si>
    <t>points</t>
  </si>
  <si>
    <t>Minimum requirements not met</t>
  </si>
  <si>
    <t>Papers by the applicant, published</t>
  </si>
  <si>
    <t>Teaching activities</t>
  </si>
  <si>
    <r>
      <t xml:space="preserve">factor
</t>
    </r>
    <r>
      <rPr>
        <b/>
        <i/>
        <sz val="10"/>
        <rFont val="Calibri"/>
        <family val="2"/>
        <charset val="238"/>
      </rPr>
      <t>(teacher)</t>
    </r>
  </si>
  <si>
    <r>
      <t xml:space="preserve">factor
</t>
    </r>
    <r>
      <rPr>
        <b/>
        <i/>
        <sz val="10"/>
        <rFont val="Calibri"/>
        <family val="2"/>
        <charset val="238"/>
      </rPr>
      <t>(not teacher)</t>
    </r>
  </si>
  <si>
    <t>collected points</t>
  </si>
  <si>
    <r>
      <rPr>
        <sz val="12"/>
        <rFont val="Calibri"/>
        <family val="2"/>
        <scheme val="minor"/>
      </rPr>
      <t xml:space="preserve">Teaching </t>
    </r>
    <r>
      <rPr>
        <i/>
        <sz val="12"/>
        <rFont val="Calibri"/>
        <family val="2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</si>
  <si>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Course, specialisation, academic subject</t>
    </r>
    <r>
      <rPr>
        <i/>
        <sz val="12"/>
        <rFont val="Times New Roman"/>
        <family val="1"/>
      </rPr>
      <t xml:space="preserve"> (1)</t>
    </r>
  </si>
  <si>
    <r>
      <t>Teaching in the framework of PhD training</t>
    </r>
    <r>
      <rPr>
        <i/>
        <sz val="12"/>
        <rFont val="Times New Roman"/>
        <family val="1"/>
      </rPr>
      <t xml:space="preserve"> (2) (4)</t>
    </r>
    <r>
      <rPr>
        <sz val="12"/>
        <rFont val="Times New Roman"/>
        <family val="1"/>
      </rPr>
      <t xml:space="preserve">
</t>
    </r>
  </si>
  <si>
    <r>
      <t xml:space="preserve">Book, chapter of a book </t>
    </r>
    <r>
      <rPr>
        <i/>
        <sz val="12"/>
        <rFont val="Times New Roman"/>
        <family val="1"/>
      </rPr>
      <t>(1)</t>
    </r>
  </si>
  <si>
    <r>
      <t>Development of training in higher education</t>
    </r>
    <r>
      <rPr>
        <i/>
        <sz val="12"/>
        <rFont val="Times New Roman"/>
        <family val="1"/>
      </rPr>
      <t xml:space="preserve"> (1)</t>
    </r>
  </si>
  <si>
    <t>scores to earn</t>
  </si>
  <si>
    <t>- membership in HAS panel</t>
  </si>
  <si>
    <t>- president, member of final examination committee</t>
  </si>
  <si>
    <t>Membership in other organisation of higher education or research (number) (max. 20 points)</t>
  </si>
  <si>
    <t>Membership in editorial board of a scientific periodical</t>
  </si>
  <si>
    <t>Approved R&amp;D competitions, granted research funds</t>
  </si>
  <si>
    <t>Participation in scientific procedures</t>
  </si>
  <si>
    <t>Contribution(s) published in a conference proceedings</t>
  </si>
  <si>
    <t>Peer reviewed article(s) in a journal</t>
  </si>
  <si>
    <t>- teaching during the evaluation period (semester) ~ min. 12</t>
  </si>
  <si>
    <t xml:space="preserve">- number of journals, cat-y A, B, C and D by HAS </t>
  </si>
  <si>
    <t>Foreign language teaching experience</t>
  </si>
  <si>
    <t>- invited lecturer in a foreign higher education institution (semester, at least 10 hours)</t>
  </si>
  <si>
    <t>- Erasmus, ICM, other international mobility classes (min. 8 hours / mobility)</t>
  </si>
  <si>
    <r>
      <t>Diploma work</t>
    </r>
    <r>
      <rPr>
        <i/>
        <sz val="12"/>
        <rFont val="Times New Roman"/>
        <family val="1"/>
      </rPr>
      <t xml:space="preserve"> (1) (max. 40 points)</t>
    </r>
  </si>
  <si>
    <t>- number of academic lessons during the career ~ teachers: min. 800, researchers: min. 250 class hour (45 min)</t>
  </si>
  <si>
    <t>- other journal in Hungarian</t>
  </si>
  <si>
    <t>Q announcements</t>
  </si>
  <si>
    <t>- Categories Q1-Q2</t>
  </si>
  <si>
    <t>- Categories Q3-Q4</t>
  </si>
  <si>
    <t>- number of professional publications in journals and peer-reviewed publications of international conferences ~ min. 20</t>
  </si>
  <si>
    <t>- foreign language, HAS journal list A-B category</t>
  </si>
  <si>
    <t>- foreign language, HAS journal list C-D category</t>
  </si>
  <si>
    <t>- Hungarian language, HAS journal list A-B category</t>
  </si>
  <si>
    <t>-Hungarian language, HAS journal list C-D category</t>
  </si>
  <si>
    <r>
      <t xml:space="preserve">- number of papers published in journals listed by the HAS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~ min. 5</t>
    </r>
  </si>
  <si>
    <t>- number of papers published since earning academic degree ~ min. 8</t>
  </si>
  <si>
    <t>- number of papers published in a foreign language ~ min. 5</t>
  </si>
  <si>
    <t>- Hirsch index number ~ min. 5</t>
  </si>
  <si>
    <t>- technology development</t>
  </si>
  <si>
    <t>Professional editorial and proofreading activities</t>
  </si>
  <si>
    <t>- magazine, book chapter in a foreign language</t>
  </si>
  <si>
    <t>- magazine, book chapter in Hungarian</t>
  </si>
  <si>
    <t>- book in a foreign language</t>
  </si>
  <si>
    <t>- book in Hungarian</t>
  </si>
  <si>
    <t>Conference presentation (max. 20 points)</t>
  </si>
  <si>
    <t>- abroad in a foreign language</t>
  </si>
  <si>
    <t>- in Hungarian and / or in Hungary</t>
  </si>
  <si>
    <t>- Supervision at NSSA, special prize (Number of students)</t>
  </si>
  <si>
    <t>- Supervison at ISSA, special prize (Number of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</si>
</sst>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i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b/>
      <i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3" fillId="0" borderId="1" xfId="0" applyFont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/>
    <xf numFmtId="0" fontId="12" fillId="0" borderId="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3" xfId="0" quotePrefix="1" applyFont="1" applyBorder="1" applyAlignment="1" applyProtection="1">
      <alignment vertical="top"/>
    </xf>
    <xf numFmtId="0" fontId="12" fillId="0" borderId="4" xfId="0" quotePrefix="1" applyFont="1" applyBorder="1" applyAlignment="1" applyProtection="1">
      <alignment vertical="top"/>
    </xf>
    <xf numFmtId="0" fontId="12" fillId="0" borderId="2" xfId="0" applyFont="1" applyBorder="1" applyAlignment="1" applyProtection="1">
      <alignment vertical="top"/>
    </xf>
    <xf numFmtId="0" fontId="12" fillId="0" borderId="1" xfId="0" applyFont="1" applyBorder="1" applyAlignment="1" applyProtection="1">
      <alignment vertical="top" wrapText="1"/>
    </xf>
    <xf numFmtId="0" fontId="17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 vertical="top"/>
    </xf>
    <xf numFmtId="0" fontId="17" fillId="0" borderId="1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12" fillId="0" borderId="3" xfId="0" quotePrefix="1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/>
    </xf>
    <xf numFmtId="0" fontId="12" fillId="3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 applyProtection="1">
      <alignment horizontal="center" vertical="top"/>
    </xf>
    <xf numFmtId="0" fontId="12" fillId="3" borderId="4" xfId="0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0" fontId="12" fillId="0" borderId="2" xfId="0" quotePrefix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top"/>
    </xf>
    <xf numFmtId="0" fontId="12" fillId="0" borderId="1" xfId="0" quotePrefix="1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quotePrefix="1" applyFont="1" applyBorder="1" applyAlignment="1" applyProtection="1">
      <alignment vertical="top" wrapText="1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center" vertical="top"/>
    </xf>
    <xf numFmtId="0" fontId="12" fillId="0" borderId="4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center" vertical="top"/>
    </xf>
    <xf numFmtId="0" fontId="12" fillId="0" borderId="2" xfId="0" quotePrefix="1" applyFont="1" applyBorder="1" applyAlignment="1" applyProtection="1">
      <alignment vertical="top"/>
    </xf>
    <xf numFmtId="0" fontId="18" fillId="0" borderId="9" xfId="0" applyFont="1" applyBorder="1" applyAlignment="1" applyProtection="1">
      <alignment horizontal="center" vertical="center"/>
    </xf>
    <xf numFmtId="0" fontId="12" fillId="0" borderId="3" xfId="0" quotePrefix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top"/>
    </xf>
    <xf numFmtId="0" fontId="12" fillId="0" borderId="11" xfId="0" applyFont="1" applyBorder="1" applyAlignment="1" applyProtection="1">
      <alignment horizontal="center" vertical="top"/>
    </xf>
    <xf numFmtId="0" fontId="12" fillId="0" borderId="9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12" fillId="0" borderId="2" xfId="0" applyFont="1" applyFill="1" applyBorder="1" applyAlignment="1" applyProtection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KE_ford\6_HB-min%20kovetelm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gzés"/>
      <sheetName val="Oktatás"/>
      <sheetName val="Publikáció"/>
      <sheetName val="Szakmai alk."/>
      <sheetName val="Tud. közélet"/>
    </sheetNames>
    <sheetDataSet>
      <sheetData sheetId="0">
        <row r="5">
          <cell r="E5">
            <v>0.3</v>
          </cell>
        </row>
      </sheetData>
      <sheetData sheetId="1">
        <row r="21">
          <cell r="E21">
            <v>0</v>
          </cell>
        </row>
      </sheetData>
      <sheetData sheetId="2">
        <row r="21">
          <cell r="E21">
            <v>0</v>
          </cell>
        </row>
      </sheetData>
      <sheetData sheetId="3">
        <row r="16">
          <cell r="E16">
            <v>0</v>
          </cell>
        </row>
      </sheetData>
      <sheetData sheetId="4">
        <row r="25">
          <cell r="E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4.4" x14ac:dyDescent="0.3"/>
  <cols>
    <col min="1" max="1" width="4.6640625" customWidth="1"/>
    <col min="2" max="2" width="43.88671875" customWidth="1"/>
    <col min="3" max="6" width="9.6640625" customWidth="1"/>
  </cols>
  <sheetData>
    <row r="1" spans="1:6" ht="28.8" x14ac:dyDescent="0.3">
      <c r="A1" s="1" t="s">
        <v>77</v>
      </c>
      <c r="B1" s="2"/>
      <c r="C1" s="17"/>
      <c r="D1" s="18"/>
      <c r="E1" s="17" t="s">
        <v>78</v>
      </c>
      <c r="F1" s="19"/>
    </row>
    <row r="2" spans="1:6" ht="18" x14ac:dyDescent="0.3">
      <c r="A2" s="20"/>
      <c r="B2" s="2"/>
      <c r="C2" s="2"/>
      <c r="D2" s="21"/>
      <c r="E2" s="22"/>
      <c r="F2" s="2"/>
    </row>
    <row r="3" spans="1:6" ht="42" x14ac:dyDescent="0.3">
      <c r="A3" s="15" t="s">
        <v>17</v>
      </c>
      <c r="B3" s="16" t="s">
        <v>79</v>
      </c>
      <c r="C3" s="15" t="s">
        <v>82</v>
      </c>
      <c r="D3" s="4" t="s">
        <v>86</v>
      </c>
      <c r="E3" s="4" t="s">
        <v>87</v>
      </c>
      <c r="F3" s="4" t="s">
        <v>88</v>
      </c>
    </row>
    <row r="4" spans="1:6" ht="15.6" x14ac:dyDescent="0.3">
      <c r="A4" s="23" t="s">
        <v>0</v>
      </c>
      <c r="B4" s="37" t="s">
        <v>85</v>
      </c>
      <c r="C4" s="12">
        <f>MIN(100,[1]Oktatás!E21)</f>
        <v>0</v>
      </c>
      <c r="D4" s="12">
        <v>0.4</v>
      </c>
      <c r="E4" s="24">
        <v>0.1</v>
      </c>
      <c r="F4" s="13">
        <f>IF($F$1="I",C4*D4,IF($F$1="N",C4*E4,0))</f>
        <v>0</v>
      </c>
    </row>
    <row r="5" spans="1:6" ht="15.6" x14ac:dyDescent="0.3">
      <c r="A5" s="23" t="s">
        <v>1</v>
      </c>
      <c r="B5" s="37" t="s">
        <v>84</v>
      </c>
      <c r="C5" s="12">
        <f>MIN(100,[1]Publikáció!E21)</f>
        <v>0</v>
      </c>
      <c r="D5" s="12">
        <v>0.3</v>
      </c>
      <c r="E5" s="24">
        <v>0.4</v>
      </c>
      <c r="F5" s="13">
        <f>IF($F$1="I",C5*D5,IF($F$1="N",C5*E5,0))</f>
        <v>0</v>
      </c>
    </row>
    <row r="6" spans="1:6" ht="15.6" x14ac:dyDescent="0.3">
      <c r="A6" s="23" t="s">
        <v>2</v>
      </c>
      <c r="B6" s="37" t="s">
        <v>80</v>
      </c>
      <c r="C6" s="12">
        <f>MIN(100,'[1]Szakmai alk.'!E16)</f>
        <v>0</v>
      </c>
      <c r="D6" s="12">
        <v>0.2</v>
      </c>
      <c r="E6" s="24">
        <v>0.25</v>
      </c>
      <c r="F6" s="13">
        <f>IF($F$1="I",C6*D6,IF($F$1="N",C6*E6,0))</f>
        <v>0</v>
      </c>
    </row>
    <row r="7" spans="1:6" ht="15.6" x14ac:dyDescent="0.3">
      <c r="A7" s="23" t="s">
        <v>3</v>
      </c>
      <c r="B7" s="36" t="s">
        <v>81</v>
      </c>
      <c r="C7" s="12">
        <f>MIN(100,'[1]Tud. közélet'!E25)</f>
        <v>0</v>
      </c>
      <c r="D7" s="12">
        <v>0.1</v>
      </c>
      <c r="E7" s="24">
        <v>0.25</v>
      </c>
      <c r="F7" s="13">
        <f>IF($F$1="I",C7*D7,IF($F$1="N",C7*E7,0))</f>
        <v>0</v>
      </c>
    </row>
    <row r="8" spans="1:6" ht="18" x14ac:dyDescent="0.3">
      <c r="A8" s="74" t="s">
        <v>30</v>
      </c>
      <c r="B8" s="74"/>
      <c r="C8" s="74"/>
      <c r="D8" s="74"/>
      <c r="E8" s="74"/>
      <c r="F8" s="14">
        <f>F4+F5+F6+F7</f>
        <v>0</v>
      </c>
    </row>
    <row r="9" spans="1:6" ht="18" x14ac:dyDescent="0.3">
      <c r="A9" s="75" t="s">
        <v>83</v>
      </c>
      <c r="B9" s="75"/>
      <c r="C9" s="75"/>
      <c r="D9" s="75"/>
      <c r="E9" s="75"/>
      <c r="F9" s="75"/>
    </row>
  </sheetData>
  <mergeCells count="2">
    <mergeCell ref="A8:E8"/>
    <mergeCell ref="A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4.4" x14ac:dyDescent="0.3"/>
  <cols>
    <col min="1" max="1" width="4.6640625" customWidth="1"/>
    <col min="2" max="2" width="57" customWidth="1"/>
    <col min="3" max="5" width="8.6640625" customWidth="1"/>
  </cols>
  <sheetData>
    <row r="1" spans="1:5" ht="17.399999999999999" x14ac:dyDescent="0.3">
      <c r="A1" s="1" t="s">
        <v>16</v>
      </c>
      <c r="B1" s="2"/>
      <c r="C1" s="3"/>
      <c r="D1" s="2"/>
      <c r="E1" s="2"/>
    </row>
    <row r="2" spans="1:5" ht="30" customHeight="1" x14ac:dyDescent="0.3">
      <c r="A2" s="77" t="s">
        <v>7</v>
      </c>
      <c r="B2" s="78"/>
      <c r="C2" s="4" t="s">
        <v>94</v>
      </c>
      <c r="D2" s="4" t="s">
        <v>8</v>
      </c>
      <c r="E2" s="4" t="s">
        <v>9</v>
      </c>
    </row>
    <row r="3" spans="1:5" ht="31.2" x14ac:dyDescent="0.3">
      <c r="A3" s="11" t="s">
        <v>0</v>
      </c>
      <c r="B3" s="38" t="s">
        <v>89</v>
      </c>
      <c r="C3" s="12" t="s">
        <v>10</v>
      </c>
      <c r="D3" s="26"/>
      <c r="E3" s="27"/>
    </row>
    <row r="4" spans="1:5" ht="15.6" x14ac:dyDescent="0.3">
      <c r="A4" s="118" t="s">
        <v>1</v>
      </c>
      <c r="B4" s="39" t="s">
        <v>90</v>
      </c>
      <c r="C4" s="5"/>
      <c r="D4" s="6"/>
      <c r="E4" s="79">
        <f>D5*C5+D6*C6+D7*C7</f>
        <v>0</v>
      </c>
    </row>
    <row r="5" spans="1:5" ht="15.6" x14ac:dyDescent="0.3">
      <c r="A5" s="119"/>
      <c r="B5" s="40" t="s">
        <v>18</v>
      </c>
      <c r="C5" s="7">
        <v>1</v>
      </c>
      <c r="D5" s="8"/>
      <c r="E5" s="80"/>
    </row>
    <row r="6" spans="1:5" ht="15.6" x14ac:dyDescent="0.3">
      <c r="A6" s="119"/>
      <c r="B6" s="40" t="s">
        <v>19</v>
      </c>
      <c r="C6" s="7">
        <v>2</v>
      </c>
      <c r="D6" s="8"/>
      <c r="E6" s="80"/>
    </row>
    <row r="7" spans="1:5" ht="15.6" x14ac:dyDescent="0.3">
      <c r="A7" s="120"/>
      <c r="B7" s="41" t="s">
        <v>20</v>
      </c>
      <c r="C7" s="9">
        <v>4</v>
      </c>
      <c r="D7" s="10"/>
      <c r="E7" s="81"/>
    </row>
    <row r="8" spans="1:5" ht="15.6" x14ac:dyDescent="0.3">
      <c r="A8" s="118" t="s">
        <v>2</v>
      </c>
      <c r="B8" s="39" t="s">
        <v>105</v>
      </c>
      <c r="C8" s="5"/>
      <c r="D8" s="6"/>
      <c r="E8" s="79">
        <f>D9*C9+D10*C10</f>
        <v>0</v>
      </c>
    </row>
    <row r="9" spans="1:5" ht="31.2" x14ac:dyDescent="0.3">
      <c r="A9" s="119"/>
      <c r="B9" s="51" t="s">
        <v>106</v>
      </c>
      <c r="C9" s="105">
        <v>10</v>
      </c>
      <c r="D9" s="104"/>
      <c r="E9" s="80"/>
    </row>
    <row r="10" spans="1:5" ht="31.2" x14ac:dyDescent="0.3">
      <c r="A10" s="120"/>
      <c r="B10" s="51" t="s">
        <v>107</v>
      </c>
      <c r="C10" s="105">
        <v>5</v>
      </c>
      <c r="D10" s="104"/>
      <c r="E10" s="81"/>
    </row>
    <row r="11" spans="1:5" ht="15.6" x14ac:dyDescent="0.3">
      <c r="A11" s="118" t="s">
        <v>3</v>
      </c>
      <c r="B11" s="42" t="s">
        <v>108</v>
      </c>
      <c r="C11" s="5"/>
      <c r="D11" s="6"/>
      <c r="E11" s="79">
        <f>MIN(25,D12*C12+D13*C13)</f>
        <v>0</v>
      </c>
    </row>
    <row r="12" spans="1:5" ht="15.6" x14ac:dyDescent="0.3">
      <c r="A12" s="119"/>
      <c r="B12" s="40" t="s">
        <v>21</v>
      </c>
      <c r="C12" s="7">
        <v>3</v>
      </c>
      <c r="D12" s="8"/>
      <c r="E12" s="80"/>
    </row>
    <row r="13" spans="1:5" ht="15.6" x14ac:dyDescent="0.3">
      <c r="A13" s="120"/>
      <c r="B13" s="41" t="s">
        <v>22</v>
      </c>
      <c r="C13" s="9">
        <v>1</v>
      </c>
      <c r="D13" s="10"/>
      <c r="E13" s="81"/>
    </row>
    <row r="14" spans="1:5" ht="31.2" x14ac:dyDescent="0.3">
      <c r="A14" s="11" t="s">
        <v>4</v>
      </c>
      <c r="B14" s="43" t="s">
        <v>91</v>
      </c>
      <c r="C14" s="12" t="s">
        <v>11</v>
      </c>
      <c r="D14" s="28"/>
      <c r="E14" s="27"/>
    </row>
    <row r="15" spans="1:5" ht="15.6" x14ac:dyDescent="0.3">
      <c r="A15" s="118" t="s">
        <v>5</v>
      </c>
      <c r="B15" s="121" t="s">
        <v>23</v>
      </c>
      <c r="C15" s="5"/>
      <c r="D15" s="6"/>
      <c r="E15" s="79">
        <f>D16*C16+D17*C17+D18*C18+D19*C19+D20*C20+D21*C21</f>
        <v>0</v>
      </c>
    </row>
    <row r="16" spans="1:5" ht="15.6" x14ac:dyDescent="0.3">
      <c r="A16" s="119"/>
      <c r="B16" s="40" t="s">
        <v>24</v>
      </c>
      <c r="C16" s="29">
        <v>7</v>
      </c>
      <c r="D16" s="8"/>
      <c r="E16" s="80"/>
    </row>
    <row r="17" spans="1:5" ht="15.6" x14ac:dyDescent="0.3">
      <c r="A17" s="119"/>
      <c r="B17" s="40" t="s">
        <v>132</v>
      </c>
      <c r="C17" s="29">
        <v>6</v>
      </c>
      <c r="D17" s="8"/>
      <c r="E17" s="80"/>
    </row>
    <row r="18" spans="1:5" ht="15.6" x14ac:dyDescent="0.3">
      <c r="A18" s="119"/>
      <c r="B18" s="40" t="s">
        <v>25</v>
      </c>
      <c r="C18" s="29">
        <v>5</v>
      </c>
      <c r="D18" s="8"/>
      <c r="E18" s="80"/>
    </row>
    <row r="19" spans="1:5" ht="15.6" x14ac:dyDescent="0.3">
      <c r="A19" s="119"/>
      <c r="B19" s="40" t="s">
        <v>133</v>
      </c>
      <c r="C19" s="29">
        <v>4</v>
      </c>
      <c r="D19" s="8"/>
      <c r="E19" s="80"/>
    </row>
    <row r="20" spans="1:5" ht="15.6" x14ac:dyDescent="0.3">
      <c r="A20" s="119"/>
      <c r="B20" s="40" t="s">
        <v>26</v>
      </c>
      <c r="C20" s="7">
        <v>3</v>
      </c>
      <c r="D20" s="8"/>
      <c r="E20" s="80"/>
    </row>
    <row r="21" spans="1:5" ht="15.6" x14ac:dyDescent="0.3">
      <c r="A21" s="120"/>
      <c r="B21" s="41" t="s">
        <v>22</v>
      </c>
      <c r="C21" s="9">
        <v>1</v>
      </c>
      <c r="D21" s="10"/>
      <c r="E21" s="81"/>
    </row>
    <row r="22" spans="1:5" ht="15.6" x14ac:dyDescent="0.3">
      <c r="A22" s="118" t="s">
        <v>6</v>
      </c>
      <c r="B22" s="42" t="s">
        <v>27</v>
      </c>
      <c r="C22" s="5"/>
      <c r="D22" s="6"/>
      <c r="E22" s="79">
        <f>D23*C23+D24*C24</f>
        <v>0</v>
      </c>
    </row>
    <row r="23" spans="1:5" ht="15.6" x14ac:dyDescent="0.3">
      <c r="A23" s="119"/>
      <c r="B23" s="40" t="s">
        <v>29</v>
      </c>
      <c r="C23" s="29">
        <v>8</v>
      </c>
      <c r="D23" s="8"/>
      <c r="E23" s="80"/>
    </row>
    <row r="24" spans="1:5" ht="15.6" x14ac:dyDescent="0.3">
      <c r="A24" s="120"/>
      <c r="B24" s="41" t="s">
        <v>28</v>
      </c>
      <c r="C24" s="9">
        <v>5</v>
      </c>
      <c r="D24" s="10"/>
      <c r="E24" s="81"/>
    </row>
    <row r="25" spans="1:5" ht="18" x14ac:dyDescent="0.3">
      <c r="A25" s="82" t="s">
        <v>30</v>
      </c>
      <c r="B25" s="83"/>
      <c r="C25" s="83"/>
      <c r="D25" s="84"/>
      <c r="E25" s="14">
        <f>E3+E4+E8+E11+E14+E15+E22</f>
        <v>0</v>
      </c>
    </row>
    <row r="26" spans="1:5" ht="18" x14ac:dyDescent="0.3">
      <c r="A26" s="30"/>
      <c r="B26" s="30"/>
      <c r="C26" s="30"/>
      <c r="D26" s="30"/>
      <c r="E26" s="25"/>
    </row>
    <row r="27" spans="1:5" x14ac:dyDescent="0.3">
      <c r="A27" s="85" t="s">
        <v>31</v>
      </c>
      <c r="B27" s="85"/>
      <c r="C27" s="85"/>
      <c r="D27" s="85"/>
      <c r="E27" s="31" t="b">
        <f>AND((E28&gt;=8),IF([1]Összegzés!E5="I",E29&gt;=450,E29&gt;=50),(E25&gt;=50))</f>
        <v>0</v>
      </c>
    </row>
    <row r="28" spans="1:5" x14ac:dyDescent="0.3">
      <c r="A28" s="86" t="s">
        <v>103</v>
      </c>
      <c r="B28" s="86"/>
      <c r="C28" s="86"/>
      <c r="D28" s="86"/>
      <c r="E28" s="32"/>
    </row>
    <row r="29" spans="1:5" x14ac:dyDescent="0.3">
      <c r="A29" s="87" t="s">
        <v>109</v>
      </c>
      <c r="B29" s="88"/>
      <c r="C29" s="88"/>
      <c r="D29" s="89"/>
      <c r="E29" s="32"/>
    </row>
    <row r="30" spans="1:5" x14ac:dyDescent="0.3">
      <c r="A30" s="2"/>
      <c r="B30" s="2"/>
      <c r="C30" s="3"/>
      <c r="D30" s="2"/>
      <c r="E30" s="2"/>
    </row>
    <row r="31" spans="1:5" x14ac:dyDescent="0.3">
      <c r="A31" s="2" t="s">
        <v>32</v>
      </c>
      <c r="B31" s="2"/>
      <c r="C31" s="3"/>
      <c r="D31" s="2"/>
      <c r="E31" s="2"/>
    </row>
    <row r="32" spans="1:5" x14ac:dyDescent="0.3">
      <c r="A32" s="76" t="s">
        <v>33</v>
      </c>
      <c r="B32" s="76"/>
      <c r="C32" s="76"/>
      <c r="D32" s="76"/>
      <c r="E32" s="76"/>
    </row>
    <row r="33" spans="1:5" x14ac:dyDescent="0.3">
      <c r="A33" s="76" t="s">
        <v>34</v>
      </c>
      <c r="B33" s="76"/>
      <c r="C33" s="76"/>
      <c r="D33" s="76"/>
      <c r="E33" s="76"/>
    </row>
    <row r="34" spans="1:5" x14ac:dyDescent="0.3">
      <c r="A34" s="76" t="s">
        <v>35</v>
      </c>
      <c r="B34" s="76"/>
      <c r="C34" s="76"/>
      <c r="D34" s="76"/>
      <c r="E34" s="76"/>
    </row>
  </sheetData>
  <mergeCells count="18">
    <mergeCell ref="A15:A21"/>
    <mergeCell ref="A22:A24"/>
    <mergeCell ref="A34:E34"/>
    <mergeCell ref="A2:B2"/>
    <mergeCell ref="E4:E7"/>
    <mergeCell ref="E11:E13"/>
    <mergeCell ref="E15:E21"/>
    <mergeCell ref="E22:E24"/>
    <mergeCell ref="A25:D25"/>
    <mergeCell ref="A27:D27"/>
    <mergeCell ref="A28:D28"/>
    <mergeCell ref="A29:D29"/>
    <mergeCell ref="A32:E32"/>
    <mergeCell ref="A33:E33"/>
    <mergeCell ref="E8:E10"/>
    <mergeCell ref="A4:A7"/>
    <mergeCell ref="A8:A10"/>
    <mergeCell ref="A11:A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3" workbookViewId="0">
      <selection activeCell="B17" sqref="B17"/>
    </sheetView>
  </sheetViews>
  <sheetFormatPr defaultRowHeight="14.4" x14ac:dyDescent="0.3"/>
  <cols>
    <col min="1" max="1" width="4.6640625" customWidth="1"/>
    <col min="2" max="2" width="52.44140625" customWidth="1"/>
    <col min="3" max="3" width="8.6640625" customWidth="1"/>
    <col min="4" max="4" width="9.5546875" customWidth="1"/>
    <col min="5" max="5" width="8.6640625" customWidth="1"/>
  </cols>
  <sheetData>
    <row r="1" spans="1:5" ht="16.2" x14ac:dyDescent="0.3">
      <c r="A1" s="44" t="s">
        <v>36</v>
      </c>
      <c r="B1" s="45"/>
      <c r="C1" s="46"/>
      <c r="D1" s="45"/>
      <c r="E1" s="45"/>
    </row>
    <row r="2" spans="1:5" ht="32.4" x14ac:dyDescent="0.3">
      <c r="A2" s="95" t="s">
        <v>37</v>
      </c>
      <c r="B2" s="96"/>
      <c r="C2" s="47" t="s">
        <v>94</v>
      </c>
      <c r="D2" s="47" t="s">
        <v>8</v>
      </c>
      <c r="E2" s="47" t="s">
        <v>9</v>
      </c>
    </row>
    <row r="3" spans="1:5" ht="15.6" x14ac:dyDescent="0.3">
      <c r="A3" s="101" t="s">
        <v>0</v>
      </c>
      <c r="B3" s="39" t="s">
        <v>92</v>
      </c>
      <c r="C3" s="49"/>
      <c r="D3" s="49"/>
      <c r="E3" s="97">
        <f>C4*D4+C5*D5+C6*D6</f>
        <v>0</v>
      </c>
    </row>
    <row r="4" spans="1:5" ht="15.6" x14ac:dyDescent="0.3">
      <c r="A4" s="102"/>
      <c r="B4" s="51" t="s">
        <v>38</v>
      </c>
      <c r="C4" s="52">
        <v>8</v>
      </c>
      <c r="D4" s="53"/>
      <c r="E4" s="98"/>
    </row>
    <row r="5" spans="1:5" ht="31.2" x14ac:dyDescent="0.3">
      <c r="A5" s="102"/>
      <c r="B5" s="51" t="s">
        <v>39</v>
      </c>
      <c r="C5" s="106">
        <v>6</v>
      </c>
      <c r="D5" s="53"/>
      <c r="E5" s="98"/>
    </row>
    <row r="6" spans="1:5" ht="15.6" x14ac:dyDescent="0.3">
      <c r="A6" s="103"/>
      <c r="B6" s="51" t="s">
        <v>40</v>
      </c>
      <c r="C6" s="52">
        <v>4</v>
      </c>
      <c r="D6" s="53"/>
      <c r="E6" s="98"/>
    </row>
    <row r="7" spans="1:5" ht="15.6" x14ac:dyDescent="0.3">
      <c r="A7" s="101" t="s">
        <v>1</v>
      </c>
      <c r="B7" s="39" t="s">
        <v>102</v>
      </c>
      <c r="C7" s="49"/>
      <c r="D7" s="54"/>
      <c r="E7" s="97">
        <f>D8*C8+D9*C9+D10*C10+D11*C11+D12*C12+D13*C13</f>
        <v>0</v>
      </c>
    </row>
    <row r="8" spans="1:5" ht="15.6" x14ac:dyDescent="0.3">
      <c r="A8" s="102"/>
      <c r="B8" s="51" t="s">
        <v>115</v>
      </c>
      <c r="C8" s="107">
        <v>8</v>
      </c>
      <c r="D8" s="55"/>
      <c r="E8" s="98"/>
    </row>
    <row r="9" spans="1:5" ht="15.6" x14ac:dyDescent="0.3">
      <c r="A9" s="102"/>
      <c r="B9" s="51" t="s">
        <v>116</v>
      </c>
      <c r="C9" s="107">
        <v>5</v>
      </c>
      <c r="D9" s="55"/>
      <c r="E9" s="98"/>
    </row>
    <row r="10" spans="1:5" ht="15.6" x14ac:dyDescent="0.3">
      <c r="A10" s="102"/>
      <c r="B10" s="40" t="s">
        <v>41</v>
      </c>
      <c r="C10" s="50">
        <v>5</v>
      </c>
      <c r="D10" s="55"/>
      <c r="E10" s="98"/>
    </row>
    <row r="11" spans="1:5" ht="15.6" x14ac:dyDescent="0.3">
      <c r="A11" s="102"/>
      <c r="B11" s="40" t="s">
        <v>117</v>
      </c>
      <c r="C11" s="73">
        <v>5</v>
      </c>
      <c r="D11" s="55"/>
      <c r="E11" s="98"/>
    </row>
    <row r="12" spans="1:5" ht="15.6" x14ac:dyDescent="0.3">
      <c r="A12" s="102"/>
      <c r="B12" s="40" t="s">
        <v>118</v>
      </c>
      <c r="C12" s="73">
        <v>3</v>
      </c>
      <c r="D12" s="55"/>
      <c r="E12" s="98"/>
    </row>
    <row r="13" spans="1:5" ht="15.6" x14ac:dyDescent="0.3">
      <c r="A13" s="103"/>
      <c r="B13" s="41" t="s">
        <v>110</v>
      </c>
      <c r="C13" s="56">
        <v>3</v>
      </c>
      <c r="D13" s="57"/>
      <c r="E13" s="99"/>
    </row>
    <row r="14" spans="1:5" ht="15.6" x14ac:dyDescent="0.3">
      <c r="A14" s="101" t="s">
        <v>2</v>
      </c>
      <c r="B14" s="42" t="s">
        <v>101</v>
      </c>
      <c r="C14" s="49"/>
      <c r="D14" s="54"/>
      <c r="E14" s="97">
        <f>D15*C15+D16*C16+D17*C17+D18*C18++D19*C19</f>
        <v>0</v>
      </c>
    </row>
    <row r="15" spans="1:5" ht="15.6" x14ac:dyDescent="0.3">
      <c r="A15" s="102"/>
      <c r="B15" s="40" t="s">
        <v>42</v>
      </c>
      <c r="C15" s="50">
        <v>4</v>
      </c>
      <c r="D15" s="55"/>
      <c r="E15" s="98"/>
    </row>
    <row r="16" spans="1:5" ht="15.6" x14ac:dyDescent="0.3">
      <c r="A16" s="102"/>
      <c r="B16" s="40" t="s">
        <v>43</v>
      </c>
      <c r="C16" s="50">
        <v>2</v>
      </c>
      <c r="D16" s="55"/>
      <c r="E16" s="98"/>
    </row>
    <row r="17" spans="1:5" ht="15.6" x14ac:dyDescent="0.3">
      <c r="A17" s="102"/>
      <c r="B17" s="40" t="s">
        <v>44</v>
      </c>
      <c r="C17" s="50">
        <v>1</v>
      </c>
      <c r="D17" s="55"/>
      <c r="E17" s="98"/>
    </row>
    <row r="18" spans="1:5" ht="15.6" x14ac:dyDescent="0.3">
      <c r="A18" s="102"/>
      <c r="B18" s="40" t="s">
        <v>45</v>
      </c>
      <c r="C18" s="50">
        <v>0.5</v>
      </c>
      <c r="D18" s="55"/>
      <c r="E18" s="98"/>
    </row>
    <row r="19" spans="1:5" ht="15.6" x14ac:dyDescent="0.3">
      <c r="A19" s="103"/>
      <c r="B19" s="41" t="s">
        <v>46</v>
      </c>
      <c r="C19" s="56">
        <v>1</v>
      </c>
      <c r="D19" s="55"/>
      <c r="E19" s="99"/>
    </row>
    <row r="20" spans="1:5" ht="15.6" x14ac:dyDescent="0.3">
      <c r="A20" s="101" t="s">
        <v>3</v>
      </c>
      <c r="B20" s="109" t="s">
        <v>111</v>
      </c>
      <c r="C20" s="49"/>
      <c r="D20" s="54"/>
      <c r="E20" s="97">
        <f>D21*C21+D22*C22</f>
        <v>0</v>
      </c>
    </row>
    <row r="21" spans="1:5" ht="15.6" x14ac:dyDescent="0.3">
      <c r="A21" s="102"/>
      <c r="B21" s="40" t="s">
        <v>112</v>
      </c>
      <c r="C21" s="73">
        <v>10</v>
      </c>
      <c r="D21" s="55"/>
      <c r="E21" s="98"/>
    </row>
    <row r="22" spans="1:5" ht="15.6" x14ac:dyDescent="0.3">
      <c r="A22" s="103"/>
      <c r="B22" s="41" t="s">
        <v>113</v>
      </c>
      <c r="C22" s="108">
        <v>8</v>
      </c>
      <c r="D22" s="57"/>
      <c r="E22" s="99"/>
    </row>
    <row r="23" spans="1:5" ht="15.6" x14ac:dyDescent="0.3">
      <c r="A23" s="92" t="s">
        <v>30</v>
      </c>
      <c r="B23" s="93"/>
      <c r="C23" s="93"/>
      <c r="D23" s="110"/>
      <c r="E23" s="58">
        <f>E3+E7+E14+E20</f>
        <v>0</v>
      </c>
    </row>
    <row r="24" spans="1:5" x14ac:dyDescent="0.3">
      <c r="A24" s="2"/>
      <c r="B24" s="2"/>
      <c r="C24" s="3"/>
      <c r="D24" s="2"/>
      <c r="E24" s="2"/>
    </row>
    <row r="25" spans="1:5" x14ac:dyDescent="0.3">
      <c r="A25" s="85" t="s">
        <v>31</v>
      </c>
      <c r="B25" s="85"/>
      <c r="C25" s="85"/>
      <c r="D25" s="85"/>
      <c r="E25" s="33" t="b">
        <f>AND(E26&gt;=20,E27&gt;=10,E28&gt;=10,E29&gt;=4,E23&gt;=50)</f>
        <v>0</v>
      </c>
    </row>
    <row r="26" spans="1:5" x14ac:dyDescent="0.3">
      <c r="A26" s="87" t="s">
        <v>114</v>
      </c>
      <c r="B26" s="90"/>
      <c r="C26" s="90"/>
      <c r="D26" s="91"/>
      <c r="E26" s="34"/>
    </row>
    <row r="27" spans="1:5" x14ac:dyDescent="0.3">
      <c r="A27" s="86" t="s">
        <v>119</v>
      </c>
      <c r="B27" s="86"/>
      <c r="C27" s="86"/>
      <c r="D27" s="86"/>
      <c r="E27" s="35"/>
    </row>
    <row r="28" spans="1:5" x14ac:dyDescent="0.3">
      <c r="A28" s="87" t="s">
        <v>120</v>
      </c>
      <c r="B28" s="88"/>
      <c r="C28" s="88"/>
      <c r="D28" s="89"/>
      <c r="E28" s="35"/>
    </row>
    <row r="29" spans="1:5" x14ac:dyDescent="0.3">
      <c r="A29" s="87" t="s">
        <v>121</v>
      </c>
      <c r="B29" s="88"/>
      <c r="C29" s="88"/>
      <c r="D29" s="89"/>
      <c r="E29" s="35"/>
    </row>
    <row r="30" spans="1:5" x14ac:dyDescent="0.3">
      <c r="A30" s="87" t="s">
        <v>122</v>
      </c>
      <c r="B30" s="88"/>
      <c r="C30" s="88"/>
      <c r="D30" s="89"/>
      <c r="E30" s="35"/>
    </row>
    <row r="31" spans="1:5" ht="35.25" customHeight="1" x14ac:dyDescent="0.3">
      <c r="A31" s="2"/>
      <c r="B31" s="2"/>
      <c r="C31" s="3"/>
      <c r="D31" s="2"/>
      <c r="E31" s="2"/>
    </row>
    <row r="32" spans="1:5" ht="15" customHeight="1" x14ac:dyDescent="0.3">
      <c r="A32" s="2" t="s">
        <v>47</v>
      </c>
      <c r="B32" s="2"/>
      <c r="C32" s="3"/>
      <c r="D32" s="2"/>
      <c r="E32" s="2"/>
    </row>
    <row r="33" spans="1:5" x14ac:dyDescent="0.3">
      <c r="A33" s="2" t="s">
        <v>48</v>
      </c>
      <c r="B33" s="2"/>
      <c r="C33" s="3"/>
      <c r="D33" s="2"/>
      <c r="E33" s="2"/>
    </row>
  </sheetData>
  <mergeCells count="16">
    <mergeCell ref="A23:D23"/>
    <mergeCell ref="A2:B2"/>
    <mergeCell ref="E3:E6"/>
    <mergeCell ref="E7:E13"/>
    <mergeCell ref="E14:E19"/>
    <mergeCell ref="E20:E22"/>
    <mergeCell ref="A3:A6"/>
    <mergeCell ref="A7:A13"/>
    <mergeCell ref="A14:A19"/>
    <mergeCell ref="A20:A22"/>
    <mergeCell ref="A30:D30"/>
    <mergeCell ref="A25:D25"/>
    <mergeCell ref="A26:D26"/>
    <mergeCell ref="A27:D27"/>
    <mergeCell ref="A28:D28"/>
    <mergeCell ref="A29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14" sqref="A14:A18"/>
    </sheetView>
  </sheetViews>
  <sheetFormatPr defaultRowHeight="14.4" x14ac:dyDescent="0.3"/>
  <cols>
    <col min="1" max="1" width="4.6640625" customWidth="1"/>
    <col min="2" max="2" width="48.6640625" customWidth="1"/>
    <col min="3" max="3" width="8.6640625" customWidth="1"/>
    <col min="4" max="4" width="10" customWidth="1"/>
    <col min="5" max="5" width="8.6640625" customWidth="1"/>
  </cols>
  <sheetData>
    <row r="1" spans="1:5" ht="17.399999999999999" x14ac:dyDescent="0.3">
      <c r="A1" s="1" t="s">
        <v>49</v>
      </c>
      <c r="B1" s="2"/>
      <c r="C1" s="3"/>
      <c r="D1" s="2"/>
      <c r="E1" s="2"/>
    </row>
    <row r="2" spans="1:5" ht="30" customHeight="1" x14ac:dyDescent="0.3">
      <c r="A2" s="95" t="s">
        <v>7</v>
      </c>
      <c r="B2" s="96"/>
      <c r="C2" s="47" t="s">
        <v>94</v>
      </c>
      <c r="D2" s="47" t="s">
        <v>8</v>
      </c>
      <c r="E2" s="47" t="s">
        <v>9</v>
      </c>
    </row>
    <row r="3" spans="1:5" ht="31.2" x14ac:dyDescent="0.3">
      <c r="A3" s="48" t="s">
        <v>0</v>
      </c>
      <c r="B3" s="39" t="s">
        <v>50</v>
      </c>
      <c r="C3" s="62" t="s">
        <v>12</v>
      </c>
      <c r="D3" s="63"/>
      <c r="E3" s="59"/>
    </row>
    <row r="4" spans="1:5" ht="15.6" x14ac:dyDescent="0.3">
      <c r="A4" s="101" t="s">
        <v>1</v>
      </c>
      <c r="B4" s="39" t="s">
        <v>51</v>
      </c>
      <c r="C4" s="49"/>
      <c r="D4" s="49"/>
      <c r="E4" s="97">
        <f>D5*C5+D6*C6+D7*C7</f>
        <v>0</v>
      </c>
    </row>
    <row r="5" spans="1:5" ht="15.6" x14ac:dyDescent="0.3">
      <c r="A5" s="102"/>
      <c r="B5" s="40" t="s">
        <v>52</v>
      </c>
      <c r="C5" s="50">
        <v>10</v>
      </c>
      <c r="D5" s="55"/>
      <c r="E5" s="98"/>
    </row>
    <row r="6" spans="1:5" ht="15.6" x14ac:dyDescent="0.3">
      <c r="A6" s="102"/>
      <c r="B6" s="40" t="s">
        <v>123</v>
      </c>
      <c r="C6" s="73">
        <v>4</v>
      </c>
      <c r="D6" s="55"/>
      <c r="E6" s="98"/>
    </row>
    <row r="7" spans="1:5" ht="15.6" x14ac:dyDescent="0.3">
      <c r="A7" s="103"/>
      <c r="B7" s="41" t="s">
        <v>53</v>
      </c>
      <c r="C7" s="56">
        <v>2</v>
      </c>
      <c r="D7" s="57"/>
      <c r="E7" s="99"/>
    </row>
    <row r="8" spans="1:5" ht="15.6" x14ac:dyDescent="0.3">
      <c r="A8" s="101" t="s">
        <v>2</v>
      </c>
      <c r="B8" s="42" t="s">
        <v>93</v>
      </c>
      <c r="C8" s="49"/>
      <c r="D8" s="49"/>
      <c r="E8" s="97">
        <f>D9*C9+D10*C10+D11*C11</f>
        <v>0</v>
      </c>
    </row>
    <row r="9" spans="1:5" ht="15.6" x14ac:dyDescent="0.3">
      <c r="A9" s="102"/>
      <c r="B9" s="40" t="s">
        <v>54</v>
      </c>
      <c r="C9" s="50">
        <v>4</v>
      </c>
      <c r="D9" s="55"/>
      <c r="E9" s="98"/>
    </row>
    <row r="10" spans="1:5" ht="15.6" x14ac:dyDescent="0.3">
      <c r="A10" s="102"/>
      <c r="B10" s="40" t="s">
        <v>55</v>
      </c>
      <c r="C10" s="50">
        <v>8</v>
      </c>
      <c r="D10" s="55"/>
      <c r="E10" s="98"/>
    </row>
    <row r="11" spans="1:5" ht="15.6" x14ac:dyDescent="0.3">
      <c r="A11" s="103"/>
      <c r="B11" s="40" t="s">
        <v>56</v>
      </c>
      <c r="C11" s="50">
        <v>15</v>
      </c>
      <c r="D11" s="57"/>
      <c r="E11" s="99"/>
    </row>
    <row r="12" spans="1:5" ht="31.2" x14ac:dyDescent="0.3">
      <c r="A12" s="48" t="s">
        <v>3</v>
      </c>
      <c r="B12" s="39" t="s">
        <v>57</v>
      </c>
      <c r="C12" s="62" t="s">
        <v>12</v>
      </c>
      <c r="D12" s="63"/>
      <c r="E12" s="59"/>
    </row>
    <row r="13" spans="1:5" ht="15.6" x14ac:dyDescent="0.3">
      <c r="A13" s="48" t="s">
        <v>4</v>
      </c>
      <c r="B13" s="39" t="s">
        <v>58</v>
      </c>
      <c r="C13" s="62" t="s">
        <v>13</v>
      </c>
      <c r="D13" s="63"/>
      <c r="E13" s="59"/>
    </row>
    <row r="14" spans="1:5" ht="15.6" x14ac:dyDescent="0.3">
      <c r="A14" s="101" t="s">
        <v>5</v>
      </c>
      <c r="B14" s="39" t="s">
        <v>124</v>
      </c>
      <c r="C14" s="49"/>
      <c r="D14" s="49"/>
      <c r="E14" s="112">
        <f>D15*C15+D16*C16+D17*C17+D18*C18</f>
        <v>0</v>
      </c>
    </row>
    <row r="15" spans="1:5" ht="15.6" x14ac:dyDescent="0.3">
      <c r="A15" s="102"/>
      <c r="B15" s="51" t="s">
        <v>125</v>
      </c>
      <c r="C15" s="111">
        <v>4</v>
      </c>
      <c r="D15" s="55"/>
      <c r="E15" s="113"/>
    </row>
    <row r="16" spans="1:5" ht="15.6" x14ac:dyDescent="0.3">
      <c r="A16" s="102"/>
      <c r="B16" s="51" t="s">
        <v>126</v>
      </c>
      <c r="C16" s="111">
        <v>2</v>
      </c>
      <c r="D16" s="55"/>
      <c r="E16" s="113"/>
    </row>
    <row r="17" spans="1:5" ht="15.6" x14ac:dyDescent="0.3">
      <c r="A17" s="102"/>
      <c r="B17" s="51" t="s">
        <v>127</v>
      </c>
      <c r="C17" s="111">
        <v>6</v>
      </c>
      <c r="D17" s="55"/>
      <c r="E17" s="113"/>
    </row>
    <row r="18" spans="1:5" ht="15.6" x14ac:dyDescent="0.3">
      <c r="A18" s="103"/>
      <c r="B18" s="51" t="s">
        <v>128</v>
      </c>
      <c r="C18" s="111">
        <v>3</v>
      </c>
      <c r="D18" s="57"/>
      <c r="E18" s="114"/>
    </row>
    <row r="19" spans="1:5" ht="15.6" x14ac:dyDescent="0.3">
      <c r="A19" s="48" t="s">
        <v>6</v>
      </c>
      <c r="B19" s="39" t="s">
        <v>99</v>
      </c>
      <c r="C19" s="64">
        <v>8</v>
      </c>
      <c r="D19" s="65"/>
      <c r="E19" s="60">
        <f>C19*D19</f>
        <v>0</v>
      </c>
    </row>
    <row r="20" spans="1:5" ht="31.2" x14ac:dyDescent="0.3">
      <c r="A20" s="66" t="s">
        <v>15</v>
      </c>
      <c r="B20" s="43" t="s">
        <v>59</v>
      </c>
      <c r="C20" s="67" t="s">
        <v>14</v>
      </c>
      <c r="D20" s="63"/>
      <c r="E20" s="61"/>
    </row>
    <row r="21" spans="1:5" ht="15.6" x14ac:dyDescent="0.3">
      <c r="A21" s="92" t="s">
        <v>30</v>
      </c>
      <c r="B21" s="93"/>
      <c r="C21" s="93"/>
      <c r="D21" s="94"/>
      <c r="E21" s="58">
        <f>E3+E4+E8+E12+E14+E14+E19+E20</f>
        <v>0</v>
      </c>
    </row>
    <row r="22" spans="1:5" x14ac:dyDescent="0.3">
      <c r="A22" s="2"/>
      <c r="B22" s="2"/>
      <c r="C22" s="3"/>
      <c r="D22" s="2"/>
      <c r="E22" s="2"/>
    </row>
    <row r="23" spans="1:5" x14ac:dyDescent="0.3">
      <c r="A23" s="100" t="s">
        <v>32</v>
      </c>
      <c r="B23" s="100"/>
      <c r="C23" s="100"/>
      <c r="D23" s="100"/>
      <c r="E23" s="2"/>
    </row>
  </sheetData>
  <mergeCells count="9">
    <mergeCell ref="A2:B2"/>
    <mergeCell ref="E4:E7"/>
    <mergeCell ref="E8:E11"/>
    <mergeCell ref="A21:D21"/>
    <mergeCell ref="A23:D23"/>
    <mergeCell ref="E14:E18"/>
    <mergeCell ref="A4:A7"/>
    <mergeCell ref="A8:A11"/>
    <mergeCell ref="A14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4.4" x14ac:dyDescent="0.3"/>
  <cols>
    <col min="1" max="1" width="4.6640625" customWidth="1"/>
    <col min="2" max="2" width="62.5546875" customWidth="1"/>
    <col min="3" max="3" width="7.88671875" customWidth="1"/>
    <col min="4" max="4" width="9.88671875" customWidth="1"/>
    <col min="5" max="5" width="8.6640625" customWidth="1"/>
  </cols>
  <sheetData>
    <row r="1" spans="1:5" ht="30" customHeight="1" x14ac:dyDescent="0.3">
      <c r="A1" s="1" t="s">
        <v>60</v>
      </c>
      <c r="B1" s="2"/>
      <c r="C1" s="3"/>
      <c r="D1" s="2"/>
      <c r="E1" s="2"/>
    </row>
    <row r="2" spans="1:5" ht="32.4" x14ac:dyDescent="0.3">
      <c r="A2" s="95" t="s">
        <v>7</v>
      </c>
      <c r="B2" s="96"/>
      <c r="C2" s="47" t="s">
        <v>94</v>
      </c>
      <c r="D2" s="47" t="s">
        <v>8</v>
      </c>
      <c r="E2" s="47" t="s">
        <v>9</v>
      </c>
    </row>
    <row r="3" spans="1:5" ht="15.6" x14ac:dyDescent="0.3">
      <c r="A3" s="101" t="s">
        <v>0</v>
      </c>
      <c r="B3" s="42" t="s">
        <v>61</v>
      </c>
      <c r="C3" s="49"/>
      <c r="D3" s="54"/>
      <c r="E3" s="97">
        <f>D4*C4+D5*C5+D6*C6+D7*C7+D8*C8+D9*C9+D10*C10</f>
        <v>0</v>
      </c>
    </row>
    <row r="4" spans="1:5" ht="15.6" x14ac:dyDescent="0.3">
      <c r="A4" s="102"/>
      <c r="B4" s="40" t="s">
        <v>95</v>
      </c>
      <c r="C4" s="50">
        <v>8</v>
      </c>
      <c r="D4" s="55"/>
      <c r="E4" s="98"/>
    </row>
    <row r="5" spans="1:5" ht="15.6" x14ac:dyDescent="0.3">
      <c r="A5" s="102"/>
      <c r="B5" s="40" t="s">
        <v>62</v>
      </c>
      <c r="C5" s="50">
        <v>10</v>
      </c>
      <c r="D5" s="55"/>
      <c r="E5" s="98"/>
    </row>
    <row r="6" spans="1:5" ht="15.6" x14ac:dyDescent="0.3">
      <c r="A6" s="102"/>
      <c r="B6" s="40" t="s">
        <v>68</v>
      </c>
      <c r="C6" s="50">
        <v>15</v>
      </c>
      <c r="D6" s="55"/>
      <c r="E6" s="98"/>
    </row>
    <row r="7" spans="1:5" ht="15.6" x14ac:dyDescent="0.3">
      <c r="A7" s="102"/>
      <c r="B7" s="40" t="s">
        <v>63</v>
      </c>
      <c r="C7" s="50">
        <v>6</v>
      </c>
      <c r="D7" s="55"/>
      <c r="E7" s="98"/>
    </row>
    <row r="8" spans="1:5" ht="15.6" x14ac:dyDescent="0.3">
      <c r="A8" s="102"/>
      <c r="B8" s="40" t="s">
        <v>69</v>
      </c>
      <c r="C8" s="50">
        <v>8</v>
      </c>
      <c r="D8" s="55"/>
      <c r="E8" s="98"/>
    </row>
    <row r="9" spans="1:5" ht="15.6" x14ac:dyDescent="0.3">
      <c r="A9" s="102"/>
      <c r="B9" s="40" t="s">
        <v>64</v>
      </c>
      <c r="C9" s="50">
        <v>4</v>
      </c>
      <c r="D9" s="55"/>
      <c r="E9" s="98"/>
    </row>
    <row r="10" spans="1:5" ht="15.6" x14ac:dyDescent="0.3">
      <c r="A10" s="103"/>
      <c r="B10" s="41" t="s">
        <v>70</v>
      </c>
      <c r="C10" s="56">
        <v>6</v>
      </c>
      <c r="D10" s="57"/>
      <c r="E10" s="99"/>
    </row>
    <row r="11" spans="1:5" ht="15.6" x14ac:dyDescent="0.3">
      <c r="A11" s="101" t="s">
        <v>1</v>
      </c>
      <c r="B11" s="39" t="s">
        <v>65</v>
      </c>
      <c r="C11" s="68"/>
      <c r="D11" s="49"/>
      <c r="E11" s="97">
        <f>D12*C12+D13*C13</f>
        <v>0</v>
      </c>
    </row>
    <row r="12" spans="1:5" ht="15.6" x14ac:dyDescent="0.3">
      <c r="A12" s="102"/>
      <c r="B12" s="51" t="s">
        <v>66</v>
      </c>
      <c r="C12" s="69">
        <v>8</v>
      </c>
      <c r="D12" s="55"/>
      <c r="E12" s="98"/>
    </row>
    <row r="13" spans="1:5" ht="15.6" x14ac:dyDescent="0.3">
      <c r="A13" s="103"/>
      <c r="B13" s="70" t="s">
        <v>67</v>
      </c>
      <c r="C13" s="71">
        <v>5</v>
      </c>
      <c r="D13" s="57"/>
      <c r="E13" s="99"/>
    </row>
    <row r="14" spans="1:5" ht="15.6" x14ac:dyDescent="0.3">
      <c r="A14" s="101" t="s">
        <v>2</v>
      </c>
      <c r="B14" s="51" t="s">
        <v>129</v>
      </c>
      <c r="C14" s="68"/>
      <c r="D14" s="49"/>
      <c r="E14" s="97">
        <f>D15*C15+D16*C16</f>
        <v>0</v>
      </c>
    </row>
    <row r="15" spans="1:5" ht="15.6" x14ac:dyDescent="0.3">
      <c r="A15" s="102"/>
      <c r="B15" s="51" t="s">
        <v>130</v>
      </c>
      <c r="C15" s="69">
        <v>2</v>
      </c>
      <c r="D15" s="55"/>
      <c r="E15" s="98"/>
    </row>
    <row r="16" spans="1:5" ht="15.6" x14ac:dyDescent="0.3">
      <c r="A16" s="103"/>
      <c r="B16" s="51" t="s">
        <v>131</v>
      </c>
      <c r="C16" s="69">
        <v>1</v>
      </c>
      <c r="D16" s="55"/>
      <c r="E16" s="99"/>
    </row>
    <row r="17" spans="1:5" ht="15.6" x14ac:dyDescent="0.3">
      <c r="A17" s="101" t="s">
        <v>3</v>
      </c>
      <c r="B17" s="39" t="s">
        <v>98</v>
      </c>
      <c r="C17" s="68"/>
      <c r="D17" s="49"/>
      <c r="E17" s="97">
        <f>D18*C18+D19*C19</f>
        <v>0</v>
      </c>
    </row>
    <row r="18" spans="1:5" ht="15.6" x14ac:dyDescent="0.3">
      <c r="A18" s="102"/>
      <c r="B18" s="51" t="s">
        <v>104</v>
      </c>
      <c r="C18" s="69">
        <v>5</v>
      </c>
      <c r="D18" s="55"/>
      <c r="E18" s="98"/>
    </row>
    <row r="19" spans="1:5" ht="15.6" x14ac:dyDescent="0.3">
      <c r="A19" s="103"/>
      <c r="B19" s="70" t="s">
        <v>71</v>
      </c>
      <c r="C19" s="71">
        <v>3</v>
      </c>
      <c r="D19" s="57"/>
      <c r="E19" s="99"/>
    </row>
    <row r="20" spans="1:5" ht="30" customHeight="1" x14ac:dyDescent="0.3">
      <c r="A20" s="48" t="s">
        <v>4</v>
      </c>
      <c r="B20" s="39" t="s">
        <v>97</v>
      </c>
      <c r="C20" s="64">
        <v>5</v>
      </c>
      <c r="D20" s="65"/>
      <c r="E20" s="60">
        <f>MIN(20,D20*C20)</f>
        <v>0</v>
      </c>
    </row>
    <row r="21" spans="1:5" ht="15.6" x14ac:dyDescent="0.3">
      <c r="A21" s="115" t="s">
        <v>5</v>
      </c>
      <c r="B21" s="39" t="s">
        <v>100</v>
      </c>
      <c r="C21" s="49"/>
      <c r="D21" s="49"/>
      <c r="E21" s="97">
        <f>D22*C22+D23*C23+D24*C24+D25*C25</f>
        <v>0</v>
      </c>
    </row>
    <row r="22" spans="1:5" ht="15.6" x14ac:dyDescent="0.3">
      <c r="A22" s="116"/>
      <c r="B22" s="40" t="s">
        <v>72</v>
      </c>
      <c r="C22" s="50">
        <v>8</v>
      </c>
      <c r="D22" s="55"/>
      <c r="E22" s="98"/>
    </row>
    <row r="23" spans="1:5" ht="15.6" x14ac:dyDescent="0.3">
      <c r="A23" s="116"/>
      <c r="B23" s="40" t="s">
        <v>73</v>
      </c>
      <c r="C23" s="50">
        <v>6</v>
      </c>
      <c r="D23" s="55"/>
      <c r="E23" s="98"/>
    </row>
    <row r="24" spans="1:5" ht="15.6" x14ac:dyDescent="0.3">
      <c r="A24" s="116"/>
      <c r="B24" s="40" t="s">
        <v>74</v>
      </c>
      <c r="C24" s="50">
        <v>4</v>
      </c>
      <c r="D24" s="55"/>
      <c r="E24" s="98"/>
    </row>
    <row r="25" spans="1:5" ht="15.6" x14ac:dyDescent="0.3">
      <c r="A25" s="117"/>
      <c r="B25" s="41" t="s">
        <v>96</v>
      </c>
      <c r="C25" s="56">
        <v>3</v>
      </c>
      <c r="D25" s="57"/>
      <c r="E25" s="99"/>
    </row>
    <row r="26" spans="1:5" ht="30" customHeight="1" x14ac:dyDescent="0.3">
      <c r="A26" s="48" t="s">
        <v>6</v>
      </c>
      <c r="B26" s="39" t="s">
        <v>75</v>
      </c>
      <c r="C26" s="64">
        <v>10</v>
      </c>
      <c r="D26" s="65"/>
      <c r="E26" s="60">
        <f>MIN(30,D26*C26)</f>
        <v>0</v>
      </c>
    </row>
    <row r="27" spans="1:5" ht="30" customHeight="1" x14ac:dyDescent="0.3">
      <c r="A27" s="66" t="s">
        <v>15</v>
      </c>
      <c r="B27" s="43" t="s">
        <v>76</v>
      </c>
      <c r="C27" s="72">
        <v>2</v>
      </c>
      <c r="D27" s="65"/>
      <c r="E27" s="58">
        <f>MIN(10,C27*D27)</f>
        <v>0</v>
      </c>
    </row>
    <row r="28" spans="1:5" ht="30" customHeight="1" x14ac:dyDescent="0.3">
      <c r="A28" s="92" t="s">
        <v>30</v>
      </c>
      <c r="B28" s="93"/>
      <c r="C28" s="93"/>
      <c r="D28" s="94"/>
      <c r="E28" s="58">
        <f>E3+E11+E17+E20+E21+E26+E27</f>
        <v>0</v>
      </c>
    </row>
  </sheetData>
  <mergeCells count="12">
    <mergeCell ref="E21:E25"/>
    <mergeCell ref="A28:D28"/>
    <mergeCell ref="A2:B2"/>
    <mergeCell ref="E3:E10"/>
    <mergeCell ref="A11:A13"/>
    <mergeCell ref="E11:E13"/>
    <mergeCell ref="A17:A19"/>
    <mergeCell ref="E17:E19"/>
    <mergeCell ref="E14:E16"/>
    <mergeCell ref="A3:A10"/>
    <mergeCell ref="A14:A16"/>
    <mergeCell ref="A21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Summary</vt:lpstr>
      <vt:lpstr>Teaching</vt:lpstr>
      <vt:lpstr>Publicaiton</vt:lpstr>
      <vt:lpstr>Professional creative</vt:lpstr>
      <vt:lpstr>Professional 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kosztasz</dc:creator>
  <cp:lastModifiedBy>Vigh Vivien</cp:lastModifiedBy>
  <dcterms:created xsi:type="dcterms:W3CDTF">2018-11-29T22:03:30Z</dcterms:created>
  <dcterms:modified xsi:type="dcterms:W3CDTF">2021-04-26T13:24:55Z</dcterms:modified>
</cp:coreProperties>
</file>